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baza\Desktop\"/>
    </mc:Choice>
  </mc:AlternateContent>
  <xr:revisionPtr revIDLastSave="0" documentId="13_ncr:1_{C7DF6046-867C-4571-A35C-633D5AD21C6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Лист1" sheetId="2" r:id="rId1"/>
  </sheets>
  <calcPr calcId="191029"/>
</workbook>
</file>

<file path=xl/calcChain.xml><?xml version="1.0" encoding="utf-8"?>
<calcChain xmlns="http://schemas.openxmlformats.org/spreadsheetml/2006/main">
  <c r="E14" i="2" l="1"/>
  <c r="D14" i="2" s="1"/>
  <c r="E19" i="2"/>
  <c r="E30" i="2"/>
  <c r="E28" i="2" s="1"/>
  <c r="D28" i="2" s="1"/>
  <c r="E32" i="2"/>
  <c r="E36" i="2"/>
  <c r="D36" i="2" s="1"/>
  <c r="E41" i="2"/>
  <c r="E42" i="2"/>
  <c r="E53" i="2"/>
  <c r="E69" i="2"/>
  <c r="D74" i="2"/>
  <c r="D72" i="2"/>
  <c r="D71" i="2"/>
  <c r="D13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9" i="2"/>
  <c r="D30" i="2"/>
  <c r="D31" i="2"/>
  <c r="D32" i="2"/>
  <c r="D33" i="2"/>
  <c r="D35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E12" i="2" l="1"/>
  <c r="D12" i="2" s="1"/>
  <c r="E34" i="2"/>
  <c r="D34" i="2" s="1"/>
</calcChain>
</file>

<file path=xl/sharedStrings.xml><?xml version="1.0" encoding="utf-8"?>
<sst xmlns="http://schemas.openxmlformats.org/spreadsheetml/2006/main" count="190" uniqueCount="128">
  <si>
    <t>Аренда автотехники</t>
  </si>
  <si>
    <t>Горюче-смазочные материалы</t>
  </si>
  <si>
    <t>Обязательные пенсионные взносы работодателя</t>
  </si>
  <si>
    <t>Обязательные профессиональные пенсионные взносы</t>
  </si>
  <si>
    <t>Спецодежда</t>
  </si>
  <si>
    <t>Текущие расходы (ТМЦ)</t>
  </si>
  <si>
    <t>Форма 2</t>
  </si>
  <si>
    <t>Приложения 5</t>
  </si>
  <si>
    <t>к Правилам осуществления деятельности субъектами естественных монополий</t>
  </si>
  <si>
    <t>№ п/п</t>
  </si>
  <si>
    <t>Наименование показателей тарифной сметы</t>
  </si>
  <si>
    <t>Единица измерения</t>
  </si>
  <si>
    <t>Предусмотрено в утвержденной тарифной смете</t>
  </si>
  <si>
    <t>отклонение</t>
  </si>
  <si>
    <t xml:space="preserve">Причины отклонений  </t>
  </si>
  <si>
    <t>7</t>
  </si>
  <si>
    <t>I</t>
  </si>
  <si>
    <t>Затраты на производство товаров и предоставление услуг, всего</t>
  </si>
  <si>
    <t>Тыс. тенге</t>
  </si>
  <si>
    <t>в том числе:</t>
  </si>
  <si>
    <t>Материальные затраты, всего</t>
  </si>
  <si>
    <t>тыс. тенге</t>
  </si>
  <si>
    <t>1.1.</t>
  </si>
  <si>
    <t>сырье и материалы</t>
  </si>
  <si>
    <t>1.2.</t>
  </si>
  <si>
    <t>горюче-смазочные материалы</t>
  </si>
  <si>
    <t>1.3.</t>
  </si>
  <si>
    <t>энергия</t>
  </si>
  <si>
    <t>Расходы на оплату труда, всего</t>
  </si>
  <si>
    <t>2.1.</t>
  </si>
  <si>
    <t>заработная плата производственного персонала</t>
  </si>
  <si>
    <t>2.2.</t>
  </si>
  <si>
    <t>2.3.</t>
  </si>
  <si>
    <t>ОСМС</t>
  </si>
  <si>
    <t>2.4.</t>
  </si>
  <si>
    <t>2.5.</t>
  </si>
  <si>
    <t>Амортизация</t>
  </si>
  <si>
    <t>Ремонт</t>
  </si>
  <si>
    <t>Прочие затраты, всего</t>
  </si>
  <si>
    <t>5.1.</t>
  </si>
  <si>
    <t>Покупка электрической энергии</t>
  </si>
  <si>
    <t>5.1.1.</t>
  </si>
  <si>
    <t xml:space="preserve">Затраты на нормативные потери </t>
  </si>
  <si>
    <t>5.3.</t>
  </si>
  <si>
    <t>Услуги сторонних организаций, всего</t>
  </si>
  <si>
    <t>услуги связи</t>
  </si>
  <si>
    <t>II</t>
  </si>
  <si>
    <t>Расходы периода, всего</t>
  </si>
  <si>
    <t>Общие и административные расходы, всего</t>
  </si>
  <si>
    <t>6.1</t>
  </si>
  <si>
    <t>Заработная плата административного персонала</t>
  </si>
  <si>
    <t>6.2</t>
  </si>
  <si>
    <t>6.3</t>
  </si>
  <si>
    <t>6.4</t>
  </si>
  <si>
    <t>6.5</t>
  </si>
  <si>
    <t>Налоги</t>
  </si>
  <si>
    <t>6.6</t>
  </si>
  <si>
    <t>Прочие расходы, всего</t>
  </si>
  <si>
    <t xml:space="preserve">в том числе: </t>
  </si>
  <si>
    <t>6.6.1</t>
  </si>
  <si>
    <t>6.6.2</t>
  </si>
  <si>
    <t>6.6.3</t>
  </si>
  <si>
    <t>6.6.4</t>
  </si>
  <si>
    <t>6.6.5</t>
  </si>
  <si>
    <t>6.6.6</t>
  </si>
  <si>
    <t>6.6.7</t>
  </si>
  <si>
    <t>6.6.8</t>
  </si>
  <si>
    <t>6.6.9</t>
  </si>
  <si>
    <t>III</t>
  </si>
  <si>
    <t xml:space="preserve">Всего затрат </t>
  </si>
  <si>
    <t>IV</t>
  </si>
  <si>
    <t>Прибыль</t>
  </si>
  <si>
    <t>V</t>
  </si>
  <si>
    <t>Всего доходов</t>
  </si>
  <si>
    <t>VI</t>
  </si>
  <si>
    <t>Объем оказываемых услуг</t>
  </si>
  <si>
    <t>тыс/кВтч</t>
  </si>
  <si>
    <t>VII</t>
  </si>
  <si>
    <t>Нормативные технические потери</t>
  </si>
  <si>
    <t>%</t>
  </si>
  <si>
    <t>VIII</t>
  </si>
  <si>
    <t>Тариф (без НДС)</t>
  </si>
  <si>
    <t>Тенге / кВтч.</t>
  </si>
  <si>
    <t>Социальный налог и Социальные отчисления</t>
  </si>
  <si>
    <t>Канцтовары</t>
  </si>
  <si>
    <t>Моющие средства</t>
  </si>
  <si>
    <t>Продукция типографии</t>
  </si>
  <si>
    <t>СИЗ(средства индивидуальной защиты)</t>
  </si>
  <si>
    <t>Стоянка , ремонт и прочее</t>
  </si>
  <si>
    <t>Настройка и обслуживание оргтехники</t>
  </si>
  <si>
    <t>Обслуживание ККМ</t>
  </si>
  <si>
    <t>Обучение</t>
  </si>
  <si>
    <t>Оплата услуг банка</t>
  </si>
  <si>
    <t>Право использования программного продукта "Монополист"</t>
  </si>
  <si>
    <t>Прочие расходы</t>
  </si>
  <si>
    <t>Расходы будущих периодов</t>
  </si>
  <si>
    <t>Расходы на рекламу</t>
  </si>
  <si>
    <t>Расходы по 1С Бухгалтерии</t>
  </si>
  <si>
    <t>Услуги доставки</t>
  </si>
  <si>
    <t>Услуги по изготовлению печатей, штампов</t>
  </si>
  <si>
    <t>Услуги типографии</t>
  </si>
  <si>
    <t>Амортизация ФА</t>
  </si>
  <si>
    <t>6.7.</t>
  </si>
  <si>
    <t>Арендн офиса</t>
  </si>
  <si>
    <t>5.3.1</t>
  </si>
  <si>
    <t>6.7.1</t>
  </si>
  <si>
    <t>6.7.2</t>
  </si>
  <si>
    <t>6.7.3</t>
  </si>
  <si>
    <t>6.7.4</t>
  </si>
  <si>
    <t>6.7.5</t>
  </si>
  <si>
    <t>6.7.6</t>
  </si>
  <si>
    <t>6.7.7</t>
  </si>
  <si>
    <t>6.7.8</t>
  </si>
  <si>
    <t>6.7.9</t>
  </si>
  <si>
    <t>6.7.10</t>
  </si>
  <si>
    <t>6.7.11</t>
  </si>
  <si>
    <t>6.7.12</t>
  </si>
  <si>
    <t>6.7.13</t>
  </si>
  <si>
    <t>6.7.14</t>
  </si>
  <si>
    <t xml:space="preserve">ТОО "РЭС Темиртау" по предоставлению услуги по передаче электрической энергии </t>
  </si>
  <si>
    <t>Информация о работе</t>
  </si>
  <si>
    <t xml:space="preserve">Фактически показатели </t>
  </si>
  <si>
    <r>
      <t xml:space="preserve">                                                     
применен ранее действующего тариф с 1октября 2025 г. -</t>
    </r>
    <r>
      <rPr>
        <b/>
        <sz val="11"/>
        <rFont val="Times New Roman"/>
        <family val="1"/>
        <charset val="204"/>
      </rPr>
      <t xml:space="preserve">4,34 тенге/кВт.ч. без НДС.    </t>
    </r>
    <r>
      <rPr>
        <sz val="11"/>
        <rFont val="Times New Roman"/>
        <family val="1"/>
        <charset val="204"/>
      </rPr>
      <t xml:space="preserve">
</t>
    </r>
  </si>
  <si>
    <t>на 2025 год по итогам работы с сентября по декабрь месяц .</t>
  </si>
  <si>
    <t>(-274374636,24)</t>
  </si>
  <si>
    <t>(-274 374,636)</t>
  </si>
  <si>
    <t>Директор ТОО"РЭС Темиртау"</t>
  </si>
  <si>
    <t>Мозгачев С.Н.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</si>
</sst>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\ _₽_-;\-* #,##0\ _₽_-;_-* &quot;-&quot;??\ _₽_-;_-@_-"/>
    <numFmt numFmtId="166" formatCode="_-* #,##0.000\ _₽_-;\-* #,##0.000\ _₽_-;_-* &quot;-&quot;??\ _₽_-;_-@_-"/>
  </numFmts>
  <fonts count="5" x14ac:knownFonts="1">
    <font>
      <sz val="8"/>
      <name val="Arial"/>
    </font>
    <font>
      <sz val="8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64" fontId="2" fillId="0" borderId="0" xfId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65" fontId="3" fillId="0" borderId="1" xfId="1" applyNumberFormat="1" applyFont="1" applyFill="1" applyBorder="1" applyAlignment="1">
      <alignment wrapText="1"/>
    </xf>
    <xf numFmtId="9" fontId="3" fillId="0" borderId="1" xfId="2" applyFont="1" applyFill="1" applyBorder="1" applyAlignment="1">
      <alignment horizontal="center" wrapText="1"/>
    </xf>
    <xf numFmtId="165" fontId="3" fillId="0" borderId="1" xfId="1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9" fontId="2" fillId="0" borderId="1" xfId="2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6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1" applyNumberFormat="1" applyFont="1" applyFill="1" applyBorder="1" applyAlignment="1">
      <alignment wrapText="1"/>
    </xf>
    <xf numFmtId="165" fontId="2" fillId="2" borderId="1" xfId="1" applyNumberFormat="1" applyFont="1" applyFill="1" applyBorder="1" applyAlignment="1">
      <alignment wrapText="1"/>
    </xf>
    <xf numFmtId="165" fontId="0" fillId="0" borderId="0" xfId="0" applyNumberFormat="1"/>
    <xf numFmtId="164" fontId="0" fillId="0" borderId="0" xfId="1" applyFont="1"/>
    <xf numFmtId="164" fontId="3" fillId="0" borderId="1" xfId="1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wrapText="1"/>
    </xf>
    <xf numFmtId="165" fontId="3" fillId="2" borderId="1" xfId="1" applyNumberFormat="1" applyFont="1" applyFill="1" applyBorder="1" applyAlignment="1">
      <alignment horizontal="center" wrapText="1"/>
    </xf>
    <xf numFmtId="164" fontId="3" fillId="2" borderId="1" xfId="1" applyFont="1" applyFill="1" applyBorder="1" applyAlignment="1">
      <alignment horizontal="center" wrapText="1"/>
    </xf>
    <xf numFmtId="10" fontId="3" fillId="2" borderId="1" xfId="2" applyNumberFormat="1" applyFont="1" applyFill="1" applyBorder="1" applyAlignment="1">
      <alignment wrapText="1"/>
    </xf>
    <xf numFmtId="164" fontId="2" fillId="2" borderId="0" xfId="1" applyFont="1" applyFill="1" applyBorder="1" applyAlignment="1">
      <alignment horizontal="center" vertical="center" wrapText="1"/>
    </xf>
    <xf numFmtId="0" fontId="0" fillId="2" borderId="0" xfId="0" applyFill="1"/>
    <xf numFmtId="166" fontId="3" fillId="2" borderId="1" xfId="1" applyNumberFormat="1" applyFont="1" applyFill="1" applyBorder="1" applyAlignment="1">
      <alignment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right" vertical="center"/>
    </xf>
    <xf numFmtId="49" fontId="2" fillId="0" borderId="5" xfId="1" applyNumberFormat="1" applyFont="1" applyFill="1" applyBorder="1" applyAlignment="1">
      <alignment horizontal="left" wrapText="1"/>
    </xf>
    <xf numFmtId="49" fontId="2" fillId="0" borderId="6" xfId="1" applyNumberFormat="1" applyFont="1" applyFill="1" applyBorder="1" applyAlignment="1">
      <alignment horizontal="left" wrapText="1"/>
    </xf>
    <xf numFmtId="49" fontId="2" fillId="0" borderId="7" xfId="1" applyNumberFormat="1" applyFont="1" applyFill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7"/>
  <sheetViews>
    <sheetView tabSelected="1" zoomScaleNormal="100" workbookViewId="0">
      <selection activeCell="D77" sqref="D77"/>
    </sheetView>
  </sheetViews>
  <sheetFormatPr defaultRowHeight="10" x14ac:dyDescent="0.2"/>
  <cols>
    <col min="1" max="1" width="8" bestFit="1" customWidth="1"/>
    <col min="2" max="2" width="43.77734375" bestFit="1" customWidth="1"/>
    <col min="4" max="4" width="23.33203125" style="36" customWidth="1"/>
    <col min="5" max="5" width="20.77734375" hidden="1" customWidth="1"/>
    <col min="6" max="6" width="20.77734375" bestFit="1" customWidth="1"/>
    <col min="7" max="7" width="15.77734375" customWidth="1"/>
    <col min="9" max="9" width="15.6640625" bestFit="1" customWidth="1"/>
    <col min="12" max="12" width="10.109375" bestFit="1" customWidth="1"/>
  </cols>
  <sheetData>
    <row r="1" spans="1:7" ht="14" x14ac:dyDescent="0.2">
      <c r="A1" s="1"/>
      <c r="B1" s="1"/>
      <c r="C1" s="2"/>
      <c r="D1" s="28"/>
      <c r="E1" s="4"/>
      <c r="F1" s="3"/>
      <c r="G1" s="5" t="s">
        <v>6</v>
      </c>
    </row>
    <row r="2" spans="1:7" ht="28" x14ac:dyDescent="0.2">
      <c r="A2" s="1"/>
      <c r="B2" s="1"/>
      <c r="C2" s="1"/>
      <c r="D2" s="28"/>
      <c r="E2" s="3"/>
      <c r="F2" s="3"/>
      <c r="G2" s="5" t="s">
        <v>7</v>
      </c>
    </row>
    <row r="3" spans="1:7" ht="14" x14ac:dyDescent="0.2">
      <c r="A3" s="1"/>
      <c r="B3" s="39" t="s">
        <v>8</v>
      </c>
      <c r="C3" s="39"/>
      <c r="D3" s="39"/>
      <c r="E3" s="39"/>
      <c r="F3" s="39"/>
      <c r="G3" s="39"/>
    </row>
    <row r="4" spans="1:7" ht="14" x14ac:dyDescent="0.2">
      <c r="A4" s="1"/>
      <c r="B4" s="1"/>
      <c r="C4" s="1"/>
      <c r="D4" s="28"/>
      <c r="E4" s="3"/>
      <c r="F4" s="3"/>
      <c r="G4" s="6"/>
    </row>
    <row r="5" spans="1:7" ht="14" x14ac:dyDescent="0.2">
      <c r="A5" s="43" t="s">
        <v>120</v>
      </c>
      <c r="B5" s="43"/>
      <c r="C5" s="43"/>
      <c r="D5" s="43"/>
      <c r="E5" s="43"/>
      <c r="F5" s="43"/>
      <c r="G5" s="43"/>
    </row>
    <row r="6" spans="1:7" ht="14" x14ac:dyDescent="0.2">
      <c r="A6" s="43" t="s">
        <v>119</v>
      </c>
      <c r="B6" s="43"/>
      <c r="C6" s="43"/>
      <c r="D6" s="43"/>
      <c r="E6" s="43"/>
      <c r="F6" s="43"/>
      <c r="G6" s="43"/>
    </row>
    <row r="7" spans="1:7" ht="14" x14ac:dyDescent="0.2">
      <c r="A7" s="43" t="s">
        <v>123</v>
      </c>
      <c r="B7" s="43"/>
      <c r="C7" s="43"/>
      <c r="D7" s="43"/>
      <c r="E7" s="43"/>
      <c r="F7" s="43"/>
      <c r="G7" s="43"/>
    </row>
    <row r="8" spans="1:7" ht="14" x14ac:dyDescent="0.2">
      <c r="A8" s="7"/>
      <c r="B8" s="7"/>
      <c r="C8" s="7"/>
      <c r="D8" s="29"/>
      <c r="E8" s="7"/>
      <c r="F8" s="7"/>
      <c r="G8" s="7"/>
    </row>
    <row r="9" spans="1:7" ht="14" hidden="1" x14ac:dyDescent="0.2">
      <c r="A9" s="44"/>
      <c r="B9" s="44"/>
      <c r="C9" s="44"/>
      <c r="D9" s="44"/>
      <c r="E9" s="44"/>
      <c r="F9" s="1"/>
      <c r="G9" s="8"/>
    </row>
    <row r="10" spans="1:7" ht="56" x14ac:dyDescent="0.3">
      <c r="A10" s="12" t="s">
        <v>9</v>
      </c>
      <c r="B10" s="12" t="s">
        <v>10</v>
      </c>
      <c r="C10" s="12" t="s">
        <v>11</v>
      </c>
      <c r="D10" s="30" t="s">
        <v>121</v>
      </c>
      <c r="E10" s="12" t="s">
        <v>12</v>
      </c>
      <c r="F10" s="12" t="s">
        <v>13</v>
      </c>
      <c r="G10" s="13" t="s">
        <v>14</v>
      </c>
    </row>
    <row r="11" spans="1:7" ht="14" x14ac:dyDescent="0.3">
      <c r="A11" s="12">
        <v>1</v>
      </c>
      <c r="B11" s="12">
        <v>2</v>
      </c>
      <c r="C11" s="12">
        <v>3</v>
      </c>
      <c r="D11" s="30">
        <v>4</v>
      </c>
      <c r="E11" s="12">
        <v>5</v>
      </c>
      <c r="F11" s="12">
        <v>6</v>
      </c>
      <c r="G11" s="13" t="s">
        <v>15</v>
      </c>
    </row>
    <row r="12" spans="1:7" ht="28" x14ac:dyDescent="0.3">
      <c r="A12" s="12" t="s">
        <v>16</v>
      </c>
      <c r="B12" s="14" t="s">
        <v>17</v>
      </c>
      <c r="C12" s="12" t="s">
        <v>18</v>
      </c>
      <c r="D12" s="37">
        <f>E12/1000</f>
        <v>528843.94331</v>
      </c>
      <c r="E12" s="31">
        <f>E14+E19+E26+E27+E28</f>
        <v>528843943.31</v>
      </c>
      <c r="F12" s="16"/>
      <c r="G12" s="45"/>
    </row>
    <row r="13" spans="1:7" ht="14" x14ac:dyDescent="0.3">
      <c r="A13" s="12"/>
      <c r="B13" s="14" t="s">
        <v>19</v>
      </c>
      <c r="C13" s="12"/>
      <c r="D13" s="37">
        <f t="shared" ref="D13:D69" si="0">E13/1000</f>
        <v>0</v>
      </c>
      <c r="E13" s="31"/>
      <c r="F13" s="12"/>
      <c r="G13" s="46"/>
    </row>
    <row r="14" spans="1:7" ht="28" x14ac:dyDescent="0.3">
      <c r="A14" s="18">
        <v>1</v>
      </c>
      <c r="B14" s="14" t="s">
        <v>20</v>
      </c>
      <c r="C14" s="18" t="s">
        <v>21</v>
      </c>
      <c r="D14" s="37">
        <f t="shared" si="0"/>
        <v>16541.055199999999</v>
      </c>
      <c r="E14" s="24">
        <f>E16+E17+E18</f>
        <v>16541055.199999999</v>
      </c>
      <c r="F14" s="19"/>
      <c r="G14" s="46"/>
    </row>
    <row r="15" spans="1:7" ht="14" x14ac:dyDescent="0.3">
      <c r="A15" s="18"/>
      <c r="B15" s="20" t="s">
        <v>19</v>
      </c>
      <c r="C15" s="18"/>
      <c r="D15" s="37">
        <f t="shared" si="0"/>
        <v>0</v>
      </c>
      <c r="E15" s="24"/>
      <c r="F15" s="16"/>
      <c r="G15" s="46"/>
    </row>
    <row r="16" spans="1:7" ht="28" x14ac:dyDescent="0.3">
      <c r="A16" s="21" t="s">
        <v>22</v>
      </c>
      <c r="B16" s="20" t="s">
        <v>23</v>
      </c>
      <c r="C16" s="18" t="s">
        <v>21</v>
      </c>
      <c r="D16" s="37">
        <f t="shared" si="0"/>
        <v>13554.403189999999</v>
      </c>
      <c r="E16" s="24">
        <v>13554403.189999999</v>
      </c>
      <c r="F16" s="19"/>
      <c r="G16" s="46"/>
    </row>
    <row r="17" spans="1:7" ht="28" x14ac:dyDescent="0.3">
      <c r="A17" s="21" t="s">
        <v>24</v>
      </c>
      <c r="B17" s="20" t="s">
        <v>25</v>
      </c>
      <c r="C17" s="18" t="s">
        <v>21</v>
      </c>
      <c r="D17" s="37">
        <f t="shared" si="0"/>
        <v>2986.6520099999998</v>
      </c>
      <c r="E17" s="24">
        <v>2986652.01</v>
      </c>
      <c r="F17" s="19"/>
      <c r="G17" s="46"/>
    </row>
    <row r="18" spans="1:7" ht="28" x14ac:dyDescent="0.3">
      <c r="A18" s="21" t="s">
        <v>26</v>
      </c>
      <c r="B18" s="20" t="s">
        <v>27</v>
      </c>
      <c r="C18" s="18" t="s">
        <v>21</v>
      </c>
      <c r="D18" s="37">
        <f t="shared" si="0"/>
        <v>0</v>
      </c>
      <c r="E18" s="24"/>
      <c r="F18" s="19"/>
      <c r="G18" s="46"/>
    </row>
    <row r="19" spans="1:7" ht="28" x14ac:dyDescent="0.3">
      <c r="A19" s="12">
        <v>2</v>
      </c>
      <c r="B19" s="14" t="s">
        <v>28</v>
      </c>
      <c r="C19" s="12" t="s">
        <v>21</v>
      </c>
      <c r="D19" s="37">
        <f t="shared" si="0"/>
        <v>152864.77030999999</v>
      </c>
      <c r="E19" s="31">
        <f>E21+E22+E23+E24+E25</f>
        <v>152864770.31</v>
      </c>
      <c r="F19" s="16"/>
      <c r="G19" s="46"/>
    </row>
    <row r="20" spans="1:7" ht="14" x14ac:dyDescent="0.3">
      <c r="A20" s="12"/>
      <c r="B20" s="14" t="s">
        <v>19</v>
      </c>
      <c r="C20" s="12"/>
      <c r="D20" s="37">
        <f t="shared" si="0"/>
        <v>0</v>
      </c>
      <c r="E20" s="31"/>
      <c r="F20" s="16"/>
      <c r="G20" s="46"/>
    </row>
    <row r="21" spans="1:7" ht="28" x14ac:dyDescent="0.3">
      <c r="A21" s="21" t="s">
        <v>29</v>
      </c>
      <c r="B21" s="20" t="s">
        <v>30</v>
      </c>
      <c r="C21" s="18" t="s">
        <v>21</v>
      </c>
      <c r="D21" s="37">
        <f t="shared" si="0"/>
        <v>130437.072</v>
      </c>
      <c r="E21" s="24">
        <v>130437072</v>
      </c>
      <c r="F21" s="16"/>
      <c r="G21" s="46"/>
    </row>
    <row r="22" spans="1:7" ht="28" x14ac:dyDescent="0.3">
      <c r="A22" s="21" t="s">
        <v>31</v>
      </c>
      <c r="B22" s="20" t="s">
        <v>83</v>
      </c>
      <c r="C22" s="18" t="s">
        <v>21</v>
      </c>
      <c r="D22" s="37">
        <f t="shared" si="0"/>
        <v>12699.332349999999</v>
      </c>
      <c r="E22" s="24">
        <v>12699332.35</v>
      </c>
      <c r="F22" s="19"/>
      <c r="G22" s="46"/>
    </row>
    <row r="23" spans="1:7" ht="28" x14ac:dyDescent="0.3">
      <c r="A23" s="21" t="s">
        <v>32</v>
      </c>
      <c r="B23" s="20" t="s">
        <v>33</v>
      </c>
      <c r="C23" s="18" t="s">
        <v>21</v>
      </c>
      <c r="D23" s="37">
        <f t="shared" si="0"/>
        <v>3546.9050000000002</v>
      </c>
      <c r="E23" s="24">
        <v>3546905</v>
      </c>
      <c r="F23" s="19"/>
      <c r="G23" s="46"/>
    </row>
    <row r="24" spans="1:7" ht="28" x14ac:dyDescent="0.3">
      <c r="A24" s="21" t="s">
        <v>34</v>
      </c>
      <c r="B24" s="20" t="s">
        <v>2</v>
      </c>
      <c r="C24" s="18" t="s">
        <v>21</v>
      </c>
      <c r="D24" s="37">
        <f t="shared" si="0"/>
        <v>2497.8929600000001</v>
      </c>
      <c r="E24" s="24">
        <v>2497892.96</v>
      </c>
      <c r="F24" s="19"/>
      <c r="G24" s="46"/>
    </row>
    <row r="25" spans="1:7" ht="28" x14ac:dyDescent="0.3">
      <c r="A25" s="21" t="s">
        <v>35</v>
      </c>
      <c r="B25" s="20" t="s">
        <v>3</v>
      </c>
      <c r="C25" s="18" t="s">
        <v>21</v>
      </c>
      <c r="D25" s="37">
        <f t="shared" si="0"/>
        <v>3683.5680000000002</v>
      </c>
      <c r="E25" s="24">
        <v>3683568</v>
      </c>
      <c r="F25" s="19"/>
      <c r="G25" s="46"/>
    </row>
    <row r="26" spans="1:7" ht="28" x14ac:dyDescent="0.3">
      <c r="A26" s="12">
        <v>3</v>
      </c>
      <c r="B26" s="14" t="s">
        <v>36</v>
      </c>
      <c r="C26" s="12" t="s">
        <v>21</v>
      </c>
      <c r="D26" s="37">
        <f t="shared" si="0"/>
        <v>0</v>
      </c>
      <c r="E26" s="31"/>
      <c r="F26" s="16"/>
      <c r="G26" s="46"/>
    </row>
    <row r="27" spans="1:7" ht="28" x14ac:dyDescent="0.3">
      <c r="A27" s="12">
        <v>4</v>
      </c>
      <c r="B27" s="14" t="s">
        <v>37</v>
      </c>
      <c r="C27" s="12" t="s">
        <v>21</v>
      </c>
      <c r="D27" s="37">
        <f t="shared" si="0"/>
        <v>0</v>
      </c>
      <c r="E27" s="31"/>
      <c r="F27" s="16"/>
      <c r="G27" s="46"/>
    </row>
    <row r="28" spans="1:7" ht="28" x14ac:dyDescent="0.3">
      <c r="A28" s="12">
        <v>5</v>
      </c>
      <c r="B28" s="14" t="s">
        <v>38</v>
      </c>
      <c r="C28" s="12" t="s">
        <v>21</v>
      </c>
      <c r="D28" s="37">
        <f t="shared" si="0"/>
        <v>359438.11780000001</v>
      </c>
      <c r="E28" s="32">
        <f>E30+E32</f>
        <v>359438117.80000001</v>
      </c>
      <c r="F28" s="16"/>
      <c r="G28" s="46"/>
    </row>
    <row r="29" spans="1:7" ht="14" x14ac:dyDescent="0.3">
      <c r="A29" s="18"/>
      <c r="B29" s="20" t="s">
        <v>19</v>
      </c>
      <c r="C29" s="18"/>
      <c r="D29" s="37">
        <f t="shared" si="0"/>
        <v>0</v>
      </c>
      <c r="E29" s="24"/>
      <c r="F29" s="16"/>
      <c r="G29" s="46"/>
    </row>
    <row r="30" spans="1:7" ht="28" x14ac:dyDescent="0.3">
      <c r="A30" s="13" t="s">
        <v>39</v>
      </c>
      <c r="B30" s="14" t="s">
        <v>40</v>
      </c>
      <c r="C30" s="12" t="s">
        <v>21</v>
      </c>
      <c r="D30" s="37">
        <f t="shared" si="0"/>
        <v>353496.29637</v>
      </c>
      <c r="E30" s="31">
        <f>E31</f>
        <v>353496296.37</v>
      </c>
      <c r="F30" s="16"/>
      <c r="G30" s="46"/>
    </row>
    <row r="31" spans="1:7" ht="28" x14ac:dyDescent="0.3">
      <c r="A31" s="22" t="s">
        <v>41</v>
      </c>
      <c r="B31" s="20" t="s">
        <v>42</v>
      </c>
      <c r="C31" s="18" t="s">
        <v>21</v>
      </c>
      <c r="D31" s="37">
        <f t="shared" si="0"/>
        <v>353496.29637</v>
      </c>
      <c r="E31" s="24">
        <v>353496296.37</v>
      </c>
      <c r="F31" s="19"/>
      <c r="G31" s="46"/>
    </row>
    <row r="32" spans="1:7" ht="28" x14ac:dyDescent="0.3">
      <c r="A32" s="13" t="s">
        <v>43</v>
      </c>
      <c r="B32" s="14" t="s">
        <v>44</v>
      </c>
      <c r="C32" s="18" t="s">
        <v>21</v>
      </c>
      <c r="D32" s="37">
        <f t="shared" si="0"/>
        <v>5941.82143</v>
      </c>
      <c r="E32" s="31">
        <f>E33</f>
        <v>5941821.4299999997</v>
      </c>
      <c r="F32" s="16"/>
      <c r="G32" s="46"/>
    </row>
    <row r="33" spans="1:12" ht="28" x14ac:dyDescent="0.3">
      <c r="A33" s="22" t="s">
        <v>104</v>
      </c>
      <c r="B33" s="20" t="s">
        <v>0</v>
      </c>
      <c r="C33" s="18" t="s">
        <v>21</v>
      </c>
      <c r="D33" s="37">
        <f t="shared" si="0"/>
        <v>5941.82143</v>
      </c>
      <c r="E33" s="24">
        <v>5941821.4299999997</v>
      </c>
      <c r="F33" s="19"/>
      <c r="G33" s="46"/>
    </row>
    <row r="34" spans="1:12" ht="28" x14ac:dyDescent="0.3">
      <c r="A34" s="12" t="s">
        <v>46</v>
      </c>
      <c r="B34" s="14" t="s">
        <v>47</v>
      </c>
      <c r="C34" s="12" t="s">
        <v>21</v>
      </c>
      <c r="D34" s="37">
        <f t="shared" si="0"/>
        <v>66777.771189999999</v>
      </c>
      <c r="E34" s="31">
        <f>E36</f>
        <v>66777771.189999998</v>
      </c>
      <c r="F34" s="16"/>
      <c r="G34" s="46"/>
    </row>
    <row r="35" spans="1:12" ht="14" x14ac:dyDescent="0.3">
      <c r="A35" s="12"/>
      <c r="B35" s="14" t="s">
        <v>19</v>
      </c>
      <c r="C35" s="12"/>
      <c r="D35" s="37">
        <f t="shared" si="0"/>
        <v>0</v>
      </c>
      <c r="E35" s="31"/>
      <c r="F35" s="16"/>
      <c r="G35" s="46"/>
    </row>
    <row r="36" spans="1:12" ht="28" x14ac:dyDescent="0.3">
      <c r="A36" s="12">
        <v>6</v>
      </c>
      <c r="B36" s="14" t="s">
        <v>48</v>
      </c>
      <c r="C36" s="12" t="s">
        <v>21</v>
      </c>
      <c r="D36" s="37">
        <f t="shared" si="0"/>
        <v>66777.771189999999</v>
      </c>
      <c r="E36" s="31">
        <f>E37+E38+E39+E40+E41+E42+E53</f>
        <v>66777771.189999998</v>
      </c>
      <c r="F36" s="16"/>
      <c r="G36" s="46"/>
    </row>
    <row r="37" spans="1:12" ht="28" x14ac:dyDescent="0.3">
      <c r="A37" s="22" t="s">
        <v>49</v>
      </c>
      <c r="B37" s="20" t="s">
        <v>50</v>
      </c>
      <c r="C37" s="18" t="s">
        <v>21</v>
      </c>
      <c r="D37" s="37">
        <f t="shared" si="0"/>
        <v>51761.375</v>
      </c>
      <c r="E37" s="24">
        <v>51761375</v>
      </c>
      <c r="F37" s="19"/>
      <c r="G37" s="46"/>
    </row>
    <row r="38" spans="1:12" ht="28" x14ac:dyDescent="0.3">
      <c r="A38" s="22" t="s">
        <v>51</v>
      </c>
      <c r="B38" s="20" t="s">
        <v>83</v>
      </c>
      <c r="C38" s="18" t="s">
        <v>21</v>
      </c>
      <c r="D38" s="37">
        <f t="shared" si="0"/>
        <v>5086.3386500000006</v>
      </c>
      <c r="E38" s="24">
        <v>5086338.6500000004</v>
      </c>
      <c r="F38" s="19"/>
      <c r="G38" s="46"/>
    </row>
    <row r="39" spans="1:12" ht="28" x14ac:dyDescent="0.3">
      <c r="A39" s="22" t="s">
        <v>52</v>
      </c>
      <c r="B39" s="20" t="s">
        <v>33</v>
      </c>
      <c r="C39" s="18" t="s">
        <v>21</v>
      </c>
      <c r="D39" s="37">
        <f t="shared" si="0"/>
        <v>1263.27</v>
      </c>
      <c r="E39" s="24">
        <v>1263270</v>
      </c>
      <c r="F39" s="19"/>
      <c r="G39" s="46"/>
    </row>
    <row r="40" spans="1:12" ht="28" x14ac:dyDescent="0.3">
      <c r="A40" s="22" t="s">
        <v>53</v>
      </c>
      <c r="B40" s="20" t="s">
        <v>2</v>
      </c>
      <c r="C40" s="18" t="s">
        <v>21</v>
      </c>
      <c r="D40" s="37">
        <f t="shared" si="0"/>
        <v>953.97504000000004</v>
      </c>
      <c r="E40" s="24">
        <v>953975.04</v>
      </c>
      <c r="F40" s="19"/>
      <c r="G40" s="46"/>
    </row>
    <row r="41" spans="1:12" ht="28" x14ac:dyDescent="0.3">
      <c r="A41" s="13" t="s">
        <v>54</v>
      </c>
      <c r="B41" s="14" t="s">
        <v>55</v>
      </c>
      <c r="C41" s="12" t="s">
        <v>21</v>
      </c>
      <c r="D41" s="37">
        <f t="shared" si="0"/>
        <v>490.51544999999999</v>
      </c>
      <c r="E41" s="31">
        <f>452494.45+38021</f>
        <v>490515.45</v>
      </c>
      <c r="F41" s="16"/>
      <c r="G41" s="46"/>
      <c r="L41" s="25"/>
    </row>
    <row r="42" spans="1:12" ht="28" x14ac:dyDescent="0.3">
      <c r="A42" s="13" t="s">
        <v>56</v>
      </c>
      <c r="B42" s="14" t="s">
        <v>57</v>
      </c>
      <c r="C42" s="12" t="s">
        <v>21</v>
      </c>
      <c r="D42" s="37">
        <f t="shared" si="0"/>
        <v>3295.1881200000007</v>
      </c>
      <c r="E42" s="31">
        <f>E44+E47+E48+E49+E50+E51++E46+E52+E45</f>
        <v>3295188.1200000006</v>
      </c>
      <c r="F42" s="16"/>
      <c r="G42" s="46"/>
    </row>
    <row r="43" spans="1:12" ht="14" x14ac:dyDescent="0.3">
      <c r="A43" s="22"/>
      <c r="B43" s="20" t="s">
        <v>58</v>
      </c>
      <c r="C43" s="18"/>
      <c r="D43" s="37">
        <f t="shared" si="0"/>
        <v>0</v>
      </c>
      <c r="E43" s="24"/>
      <c r="F43" s="16"/>
      <c r="G43" s="46"/>
    </row>
    <row r="44" spans="1:12" ht="28" x14ac:dyDescent="0.3">
      <c r="A44" s="22" t="s">
        <v>59</v>
      </c>
      <c r="B44" s="20" t="s">
        <v>84</v>
      </c>
      <c r="C44" s="18" t="s">
        <v>21</v>
      </c>
      <c r="D44" s="37">
        <f t="shared" si="0"/>
        <v>703.59141</v>
      </c>
      <c r="E44" s="24">
        <v>703591.41</v>
      </c>
      <c r="F44" s="19"/>
      <c r="G44" s="46"/>
    </row>
    <row r="45" spans="1:12" ht="28" x14ac:dyDescent="0.3">
      <c r="A45" s="22" t="s">
        <v>60</v>
      </c>
      <c r="B45" s="20" t="s">
        <v>1</v>
      </c>
      <c r="C45" s="18" t="s">
        <v>21</v>
      </c>
      <c r="D45" s="37">
        <f t="shared" si="0"/>
        <v>148.23432</v>
      </c>
      <c r="E45" s="24">
        <v>148234.32</v>
      </c>
      <c r="F45" s="19"/>
      <c r="G45" s="46"/>
    </row>
    <row r="46" spans="1:12" ht="28" x14ac:dyDescent="0.3">
      <c r="A46" s="22" t="s">
        <v>61</v>
      </c>
      <c r="B46" s="20" t="s">
        <v>85</v>
      </c>
      <c r="C46" s="18" t="s">
        <v>21</v>
      </c>
      <c r="D46" s="37">
        <f t="shared" si="0"/>
        <v>46.571429999999999</v>
      </c>
      <c r="E46" s="24">
        <v>46571.43</v>
      </c>
      <c r="F46" s="19"/>
      <c r="G46" s="46"/>
    </row>
    <row r="47" spans="1:12" ht="28" x14ac:dyDescent="0.3">
      <c r="A47" s="22" t="s">
        <v>62</v>
      </c>
      <c r="B47" s="20" t="s">
        <v>101</v>
      </c>
      <c r="C47" s="18" t="s">
        <v>21</v>
      </c>
      <c r="D47" s="37">
        <f t="shared" si="0"/>
        <v>1448.94444</v>
      </c>
      <c r="E47" s="24">
        <v>1448944.44</v>
      </c>
      <c r="F47" s="19"/>
      <c r="G47" s="46"/>
    </row>
    <row r="48" spans="1:12" ht="28" x14ac:dyDescent="0.3">
      <c r="A48" s="22" t="s">
        <v>63</v>
      </c>
      <c r="B48" s="20" t="s">
        <v>86</v>
      </c>
      <c r="C48" s="18" t="s">
        <v>21</v>
      </c>
      <c r="D48" s="37">
        <f t="shared" si="0"/>
        <v>373.28679</v>
      </c>
      <c r="E48" s="24">
        <v>373286.79</v>
      </c>
      <c r="F48" s="19"/>
      <c r="G48" s="46"/>
    </row>
    <row r="49" spans="1:7" ht="28" x14ac:dyDescent="0.3">
      <c r="A49" s="22" t="s">
        <v>64</v>
      </c>
      <c r="B49" s="20" t="s">
        <v>87</v>
      </c>
      <c r="C49" s="18" t="s">
        <v>21</v>
      </c>
      <c r="D49" s="37">
        <f t="shared" si="0"/>
        <v>3.5714299999999999</v>
      </c>
      <c r="E49" s="24">
        <v>3571.43</v>
      </c>
      <c r="F49" s="19"/>
      <c r="G49" s="46"/>
    </row>
    <row r="50" spans="1:7" ht="28" x14ac:dyDescent="0.3">
      <c r="A50" s="22" t="s">
        <v>65</v>
      </c>
      <c r="B50" s="20" t="s">
        <v>4</v>
      </c>
      <c r="C50" s="18" t="s">
        <v>21</v>
      </c>
      <c r="D50" s="37">
        <f t="shared" si="0"/>
        <v>388.23268000000002</v>
      </c>
      <c r="E50" s="24">
        <v>388232.68</v>
      </c>
      <c r="F50" s="19"/>
      <c r="G50" s="46"/>
    </row>
    <row r="51" spans="1:7" ht="28" x14ac:dyDescent="0.3">
      <c r="A51" s="22" t="s">
        <v>66</v>
      </c>
      <c r="B51" s="20" t="s">
        <v>88</v>
      </c>
      <c r="C51" s="18" t="s">
        <v>21</v>
      </c>
      <c r="D51" s="37">
        <f t="shared" si="0"/>
        <v>40</v>
      </c>
      <c r="E51" s="24">
        <v>40000</v>
      </c>
      <c r="F51" s="19"/>
      <c r="G51" s="46"/>
    </row>
    <row r="52" spans="1:7" ht="28" x14ac:dyDescent="0.3">
      <c r="A52" s="22" t="s">
        <v>67</v>
      </c>
      <c r="B52" s="20" t="s">
        <v>5</v>
      </c>
      <c r="C52" s="18" t="s">
        <v>21</v>
      </c>
      <c r="D52" s="37">
        <f t="shared" si="0"/>
        <v>142.75561999999999</v>
      </c>
      <c r="E52" s="24">
        <v>142755.62</v>
      </c>
      <c r="F52" s="19"/>
      <c r="G52" s="46"/>
    </row>
    <row r="53" spans="1:7" ht="28" x14ac:dyDescent="0.3">
      <c r="A53" s="13" t="s">
        <v>102</v>
      </c>
      <c r="B53" s="14" t="s">
        <v>44</v>
      </c>
      <c r="C53" s="18" t="s">
        <v>21</v>
      </c>
      <c r="D53" s="37">
        <f t="shared" si="0"/>
        <v>3927.1089299999999</v>
      </c>
      <c r="E53" s="31">
        <f>E55+E56+E57+E58+E59+E60+E61+E62+E63+E64+E65+E66+E67+E68</f>
        <v>3927108.9299999997</v>
      </c>
      <c r="F53" s="16"/>
      <c r="G53" s="46"/>
    </row>
    <row r="54" spans="1:7" ht="28" x14ac:dyDescent="0.3">
      <c r="A54" s="22"/>
      <c r="B54" s="20" t="s">
        <v>19</v>
      </c>
      <c r="C54" s="18" t="s">
        <v>21</v>
      </c>
      <c r="D54" s="37">
        <f t="shared" si="0"/>
        <v>0</v>
      </c>
      <c r="E54" s="24"/>
      <c r="F54" s="19"/>
      <c r="G54" s="46"/>
    </row>
    <row r="55" spans="1:7" ht="28" x14ac:dyDescent="0.3">
      <c r="A55" s="22" t="s">
        <v>105</v>
      </c>
      <c r="B55" s="20" t="s">
        <v>45</v>
      </c>
      <c r="C55" s="18" t="s">
        <v>21</v>
      </c>
      <c r="D55" s="37">
        <f t="shared" si="0"/>
        <v>128.71240999999998</v>
      </c>
      <c r="E55" s="24">
        <v>128712.40999999999</v>
      </c>
      <c r="F55" s="19"/>
      <c r="G55" s="46"/>
    </row>
    <row r="56" spans="1:7" ht="28" x14ac:dyDescent="0.3">
      <c r="A56" s="22" t="s">
        <v>106</v>
      </c>
      <c r="B56" s="20" t="s">
        <v>89</v>
      </c>
      <c r="C56" s="18" t="s">
        <v>21</v>
      </c>
      <c r="D56" s="37">
        <f t="shared" si="0"/>
        <v>76.069999999999993</v>
      </c>
      <c r="E56" s="24">
        <v>76070</v>
      </c>
      <c r="F56" s="19"/>
      <c r="G56" s="46"/>
    </row>
    <row r="57" spans="1:7" ht="28" x14ac:dyDescent="0.3">
      <c r="A57" s="22" t="s">
        <v>107</v>
      </c>
      <c r="B57" s="20" t="s">
        <v>90</v>
      </c>
      <c r="C57" s="18" t="s">
        <v>21</v>
      </c>
      <c r="D57" s="37">
        <f t="shared" si="0"/>
        <v>26</v>
      </c>
      <c r="E57" s="24">
        <v>26000</v>
      </c>
      <c r="F57" s="19"/>
      <c r="G57" s="46"/>
    </row>
    <row r="58" spans="1:7" ht="28" x14ac:dyDescent="0.3">
      <c r="A58" s="22" t="s">
        <v>108</v>
      </c>
      <c r="B58" s="20" t="s">
        <v>91</v>
      </c>
      <c r="C58" s="18" t="s">
        <v>21</v>
      </c>
      <c r="D58" s="37">
        <f t="shared" si="0"/>
        <v>192.85714999999999</v>
      </c>
      <c r="E58" s="24">
        <v>192857.15</v>
      </c>
      <c r="F58" s="19"/>
      <c r="G58" s="46"/>
    </row>
    <row r="59" spans="1:7" ht="28" x14ac:dyDescent="0.3">
      <c r="A59" s="22" t="s">
        <v>109</v>
      </c>
      <c r="B59" s="20" t="s">
        <v>92</v>
      </c>
      <c r="C59" s="18" t="s">
        <v>21</v>
      </c>
      <c r="D59" s="37">
        <f t="shared" si="0"/>
        <v>79.529110000000003</v>
      </c>
      <c r="E59" s="24">
        <v>79529.11</v>
      </c>
      <c r="F59" s="19"/>
      <c r="G59" s="46"/>
    </row>
    <row r="60" spans="1:7" ht="28" x14ac:dyDescent="0.3">
      <c r="A60" s="22" t="s">
        <v>110</v>
      </c>
      <c r="B60" s="20" t="s">
        <v>93</v>
      </c>
      <c r="C60" s="18" t="s">
        <v>21</v>
      </c>
      <c r="D60" s="37">
        <f t="shared" si="0"/>
        <v>393.2</v>
      </c>
      <c r="E60" s="24">
        <v>393200</v>
      </c>
      <c r="F60" s="19"/>
      <c r="G60" s="46"/>
    </row>
    <row r="61" spans="1:7" ht="28" x14ac:dyDescent="0.3">
      <c r="A61" s="22" t="s">
        <v>111</v>
      </c>
      <c r="B61" s="20" t="s">
        <v>94</v>
      </c>
      <c r="C61" s="18" t="s">
        <v>21</v>
      </c>
      <c r="D61" s="37">
        <f t="shared" si="0"/>
        <v>46.232140000000001</v>
      </c>
      <c r="E61" s="24">
        <v>46232.14</v>
      </c>
      <c r="F61" s="19"/>
      <c r="G61" s="46"/>
    </row>
    <row r="62" spans="1:7" ht="28" x14ac:dyDescent="0.3">
      <c r="A62" s="22" t="s">
        <v>112</v>
      </c>
      <c r="B62" s="20" t="s">
        <v>95</v>
      </c>
      <c r="C62" s="18" t="s">
        <v>21</v>
      </c>
      <c r="D62" s="37">
        <f t="shared" si="0"/>
        <v>882.45561999999995</v>
      </c>
      <c r="E62" s="24">
        <v>882455.62</v>
      </c>
      <c r="F62" s="19"/>
      <c r="G62" s="46"/>
    </row>
    <row r="63" spans="1:7" ht="28" x14ac:dyDescent="0.3">
      <c r="A63" s="22" t="s">
        <v>113</v>
      </c>
      <c r="B63" s="20" t="s">
        <v>96</v>
      </c>
      <c r="C63" s="18" t="s">
        <v>21</v>
      </c>
      <c r="D63" s="37">
        <f t="shared" si="0"/>
        <v>79.739999999999995</v>
      </c>
      <c r="E63" s="24">
        <v>79740</v>
      </c>
      <c r="F63" s="19"/>
      <c r="G63" s="46"/>
    </row>
    <row r="64" spans="1:7" ht="28" x14ac:dyDescent="0.3">
      <c r="A64" s="22" t="s">
        <v>114</v>
      </c>
      <c r="B64" s="20" t="s">
        <v>97</v>
      </c>
      <c r="C64" s="18" t="s">
        <v>21</v>
      </c>
      <c r="D64" s="37">
        <f t="shared" si="0"/>
        <v>131.91964000000002</v>
      </c>
      <c r="E64" s="24">
        <v>131919.64000000001</v>
      </c>
      <c r="F64" s="19"/>
      <c r="G64" s="46"/>
    </row>
    <row r="65" spans="1:9" ht="28" x14ac:dyDescent="0.3">
      <c r="A65" s="22" t="s">
        <v>115</v>
      </c>
      <c r="B65" s="20" t="s">
        <v>98</v>
      </c>
      <c r="C65" s="18" t="s">
        <v>21</v>
      </c>
      <c r="D65" s="37">
        <f t="shared" si="0"/>
        <v>300</v>
      </c>
      <c r="E65" s="24">
        <v>300000</v>
      </c>
      <c r="F65" s="19"/>
      <c r="G65" s="46"/>
    </row>
    <row r="66" spans="1:9" ht="28" x14ac:dyDescent="0.3">
      <c r="A66" s="22" t="s">
        <v>116</v>
      </c>
      <c r="B66" s="20" t="s">
        <v>99</v>
      </c>
      <c r="C66" s="18" t="s">
        <v>21</v>
      </c>
      <c r="D66" s="37">
        <f t="shared" si="0"/>
        <v>27</v>
      </c>
      <c r="E66" s="24">
        <v>27000</v>
      </c>
      <c r="F66" s="19"/>
      <c r="G66" s="46"/>
    </row>
    <row r="67" spans="1:9" ht="28" x14ac:dyDescent="0.3">
      <c r="A67" s="22" t="s">
        <v>117</v>
      </c>
      <c r="B67" s="20" t="s">
        <v>100</v>
      </c>
      <c r="C67" s="18" t="s">
        <v>21</v>
      </c>
      <c r="D67" s="37">
        <f t="shared" si="0"/>
        <v>0.89285999999999999</v>
      </c>
      <c r="E67" s="24">
        <v>892.86</v>
      </c>
      <c r="F67" s="19"/>
      <c r="G67" s="46"/>
    </row>
    <row r="68" spans="1:9" ht="28" x14ac:dyDescent="0.3">
      <c r="A68" s="22" t="s">
        <v>118</v>
      </c>
      <c r="B68" s="20" t="s">
        <v>103</v>
      </c>
      <c r="C68" s="18" t="s">
        <v>21</v>
      </c>
      <c r="D68" s="37">
        <f t="shared" si="0"/>
        <v>1562.5</v>
      </c>
      <c r="E68" s="24">
        <v>1562500</v>
      </c>
      <c r="F68" s="19"/>
      <c r="G68" s="46"/>
    </row>
    <row r="69" spans="1:9" ht="28" x14ac:dyDescent="0.3">
      <c r="A69" s="12" t="s">
        <v>68</v>
      </c>
      <c r="B69" s="14" t="s">
        <v>69</v>
      </c>
      <c r="C69" s="12" t="s">
        <v>21</v>
      </c>
      <c r="D69" s="37">
        <f t="shared" si="0"/>
        <v>595621.71400000004</v>
      </c>
      <c r="E69" s="31">
        <f>595583693+38021</f>
        <v>595621714</v>
      </c>
      <c r="F69" s="16"/>
      <c r="G69" s="46"/>
    </row>
    <row r="70" spans="1:9" ht="28" x14ac:dyDescent="0.3">
      <c r="A70" s="12" t="s">
        <v>70</v>
      </c>
      <c r="B70" s="14" t="s">
        <v>71</v>
      </c>
      <c r="C70" s="12" t="s">
        <v>21</v>
      </c>
      <c r="D70" s="31" t="s">
        <v>125</v>
      </c>
      <c r="E70" s="31" t="s">
        <v>124</v>
      </c>
      <c r="F70" s="15"/>
      <c r="G70" s="46"/>
    </row>
    <row r="71" spans="1:9" ht="28" x14ac:dyDescent="0.3">
      <c r="A71" s="12" t="s">
        <v>72</v>
      </c>
      <c r="B71" s="14" t="s">
        <v>73</v>
      </c>
      <c r="C71" s="12" t="s">
        <v>21</v>
      </c>
      <c r="D71" s="37">
        <f>E71/1000</f>
        <v>321247.07776000001</v>
      </c>
      <c r="E71" s="33">
        <v>321247077.75999999</v>
      </c>
      <c r="F71" s="27"/>
      <c r="G71" s="46"/>
      <c r="I71" s="26"/>
    </row>
    <row r="72" spans="1:9" ht="42" x14ac:dyDescent="0.3">
      <c r="A72" s="12" t="s">
        <v>74</v>
      </c>
      <c r="B72" s="14" t="s">
        <v>75</v>
      </c>
      <c r="C72" s="17" t="s">
        <v>76</v>
      </c>
      <c r="D72" s="37">
        <f>E72/1000</f>
        <v>74020.063999999998</v>
      </c>
      <c r="E72" s="31">
        <v>74020064</v>
      </c>
      <c r="F72" s="16"/>
      <c r="G72" s="46"/>
      <c r="I72" s="25"/>
    </row>
    <row r="73" spans="1:9" ht="14.25" customHeight="1" x14ac:dyDescent="0.3">
      <c r="A73" s="48" t="s">
        <v>77</v>
      </c>
      <c r="B73" s="50" t="s">
        <v>78</v>
      </c>
      <c r="C73" s="12" t="s">
        <v>79</v>
      </c>
      <c r="D73" s="34">
        <v>0.14610000000000001</v>
      </c>
      <c r="E73" s="34">
        <v>0.14610000000000001</v>
      </c>
      <c r="F73" s="16"/>
      <c r="G73" s="46"/>
    </row>
    <row r="74" spans="1:9" ht="42" x14ac:dyDescent="0.3">
      <c r="A74" s="49"/>
      <c r="B74" s="51"/>
      <c r="C74" s="17" t="s">
        <v>76</v>
      </c>
      <c r="D74" s="37">
        <f>E74/1000</f>
        <v>12656.509</v>
      </c>
      <c r="E74" s="31">
        <v>12656509</v>
      </c>
      <c r="F74" s="16"/>
      <c r="G74" s="47"/>
    </row>
    <row r="75" spans="1:9" ht="57.75" customHeight="1" x14ac:dyDescent="0.3">
      <c r="A75" s="12" t="s">
        <v>80</v>
      </c>
      <c r="B75" s="14" t="s">
        <v>81</v>
      </c>
      <c r="C75" s="12" t="s">
        <v>82</v>
      </c>
      <c r="D75" s="40" t="s">
        <v>122</v>
      </c>
      <c r="E75" s="41"/>
      <c r="F75" s="42"/>
      <c r="G75" s="23"/>
    </row>
    <row r="76" spans="1:9" ht="14" x14ac:dyDescent="0.2">
      <c r="A76" s="1"/>
      <c r="B76" s="9"/>
      <c r="C76" s="3"/>
      <c r="D76" s="35"/>
      <c r="E76" s="10"/>
      <c r="F76" s="1"/>
      <c r="G76" s="11"/>
    </row>
    <row r="77" spans="1:9" ht="28" x14ac:dyDescent="0.3">
      <c r="B77" s="38" t="s">
        <v>126</v>
      </c>
      <c r="G77" s="38" t="s">
        <v>127</v>
      </c>
    </row>
  </sheetData>
  <mergeCells count="9">
    <mergeCell ref="B3:G3"/>
    <mergeCell ref="D75:F75"/>
    <mergeCell ref="A5:G5"/>
    <mergeCell ref="A6:G6"/>
    <mergeCell ref="A7:G7"/>
    <mergeCell ref="A9:E9"/>
    <mergeCell ref="G12:G74"/>
    <mergeCell ref="A73:A74"/>
    <mergeCell ref="B73:B74"/>
  </mergeCell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Prombaza</cp:lastModifiedBy>
  <cp:lastPrinted>2026-05-13T08:45:28Z</cp:lastPrinted>
  <dcterms:created xsi:type="dcterms:W3CDTF">2026-05-12T11:42:31Z</dcterms:created>
  <dcterms:modified xsi:type="dcterms:W3CDTF">2026-05-15T04:52:08Z</dcterms:modified>
</cp:coreProperties>
</file>